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48" activeTab="0"/>
  </bookViews>
  <sheets>
    <sheet name="Лист1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<sst xmlns="http://schemas.openxmlformats.org/spreadsheetml/2006/main" count="238" uniqueCount="131">
  <si>
    <t>сумму, тыс.руб.</t>
  </si>
  <si>
    <t>перечень мероприятий</t>
  </si>
  <si>
    <t>Всего</t>
  </si>
  <si>
    <t>ОБ</t>
  </si>
  <si>
    <t>МБ</t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</si>
  <si>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 Мещера МО Асерховское Собинского района</t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</si>
  <si>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 Устье, д. Большая Иваньково Собинского района»)</t>
  </si>
  <si>
    <t xml:space="preserve">Проведение проектно-изыскательской работ и государственной экспертизы объектов для газоснабжения жилых домов д.Одерихино, д. Колокша </t>
  </si>
  <si>
    <t>Замощение части земельного участка, предназначенного для прохода либо проезда по нему в д. Артюшино</t>
  </si>
  <si>
    <t>Замощение части земельного участка, предназначенного для прохода либо проезда по нему в д. Вышманово ул. Малиновая</t>
  </si>
  <si>
    <t>Замощение части земельного участка, предназначенного для прохода либо проезда по нему в с. Ворша</t>
  </si>
  <si>
    <t>Замощение части земельного участка, предназначенного для прохода либо проезда по нему в д.Моноково</t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</si>
  <si>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 Парфентьево</t>
  </si>
  <si>
    <t>ремонт дороги д. Брод Собинского района</t>
  </si>
  <si>
    <t>Ремонт колодца в д. Бурыкино ул. Мира д. 9</t>
  </si>
  <si>
    <t>Ремонт Текстильщиков 1а</t>
  </si>
  <si>
    <t xml:space="preserve">Ремонт дороги ул. Октябрьская </t>
  </si>
  <si>
    <t>ул. Западная от д. 4а до д. 5</t>
  </si>
  <si>
    <t>Благоустройство (установка стеллы при въезде в п. Ставрово)</t>
  </si>
  <si>
    <t>Установка детской площадки п. Ставрово ул. Комсомольская 7а(общежитие)</t>
  </si>
  <si>
    <t>Уличное освещение  д. Вал</t>
  </si>
  <si>
    <t>Замощение части земельного участка, предназначенного для прохода либо проезда по нему в д. Зубово</t>
  </si>
  <si>
    <t>Уличное освещение  д.Ремни</t>
  </si>
  <si>
    <t>Замощение части земельного участка, предназначенного для прохода либо проезда по нему в д. Ремни</t>
  </si>
  <si>
    <t>Замощение части земельного участка, предназначенного для прохода либо проезда по нему в д. Вышманово ул Вышмановская</t>
  </si>
  <si>
    <t>благоустройство детской площадки д. Вышманово</t>
  </si>
  <si>
    <t>Уличное освещение  д. Танковижа</t>
  </si>
  <si>
    <t>Уличное освещение  д. Костино</t>
  </si>
  <si>
    <t>очистка пруда д. Пушнино</t>
  </si>
  <si>
    <t>Замощение части земельного участка, предназначенного для прохода либо проезда по нему в д. Фролиха</t>
  </si>
  <si>
    <t>Замощение части земельного участка, предназначенного для прохода либо проезда по нему в д. Лопухино</t>
  </si>
  <si>
    <t>Благоустройство дет площадки п. Асерхово</t>
  </si>
  <si>
    <t>Замощение части земельного участка, предназначенного для прохода либо проезда по нему в д. Буланово</t>
  </si>
  <si>
    <t>Уличное освещение д. Зубово</t>
  </si>
  <si>
    <t>Замощение части земельного участка, предназначенного для прохода либо проезда по нему в д. Запрудье</t>
  </si>
  <si>
    <t>Обустройство водоема в д. Малахово</t>
  </si>
  <si>
    <t xml:space="preserve">Памятник ВОВ в д. Бабаево </t>
  </si>
  <si>
    <t>очиска пруда в д. Федотово</t>
  </si>
  <si>
    <t>Установка памятника д. Погост</t>
  </si>
  <si>
    <t>Памятник с. Заречное ул. Садовая</t>
  </si>
  <si>
    <t>Уличное освещение д.Харитоново</t>
  </si>
  <si>
    <t>Уличное освещение дХреново</t>
  </si>
  <si>
    <t>озеленение д. Новоселово</t>
  </si>
  <si>
    <t>озеленение д. Цепелево</t>
  </si>
  <si>
    <t>Уличное освещение д. Харитоново у д. 41</t>
  </si>
  <si>
    <t>уличное освещение д.Петрушино д 75</t>
  </si>
  <si>
    <t>Замощение части земельного участка, предназначенного для прохода либо проезда по нему в д. Юрово</t>
  </si>
  <si>
    <t>Ремонт памятника в д. Демидово, д. Васильевка</t>
  </si>
  <si>
    <t>мемориальная доска героя советского союза Шамаеву в д. Бухолово</t>
  </si>
  <si>
    <t xml:space="preserve">ремонт памятника в д. Лучинское и в д. Безводное </t>
  </si>
  <si>
    <t>озеленение памятников (всех)</t>
  </si>
  <si>
    <t>Замощение части земельного участка, предназначенного для прохода либо проезда по нему в д. Коверлево</t>
  </si>
  <si>
    <t>Замощение части земельного участка, предназначенного для прохода либо проезда по нему в д. Рыжково</t>
  </si>
  <si>
    <t>Замощение части земельного участка, предназначенного для прохода либо проезда по нему в д. Богатище</t>
  </si>
  <si>
    <t>Замощение части земельного участка, предназначенного для прохода либо проезда по нему в д.Щелдяково</t>
  </si>
  <si>
    <t>Замощение части земельного участка, предназначенного для прохода либо проезда по нему в д.Сулуково</t>
  </si>
  <si>
    <t>Уличное освещение д. Безводная</t>
  </si>
  <si>
    <t>Указатель на деревню Таратинка</t>
  </si>
  <si>
    <t>Замощение части земельного участка, предназначенного для прохода либо проезда по нему в д.Жерехово</t>
  </si>
  <si>
    <t>благоустройство, озеленение с. Волосово</t>
  </si>
  <si>
    <t>Замощение части земельного участка, предназначенного для прохода либо проезда по нему в д.Даниловка</t>
  </si>
  <si>
    <t>Уличное освещение д. Шуново</t>
  </si>
  <si>
    <t>декоративное освещение в с. Рождествено</t>
  </si>
  <si>
    <t>ремонт памятника  д. Ельтесуново</t>
  </si>
  <si>
    <t>Замощение части земельного участка, предназначенного для прохода либо проезда по нему в д. Василево</t>
  </si>
  <si>
    <t>Замощение части земельного участка, предназначенного для прохода либо проезда по нему в с. Ельтесуново д. Морозово</t>
  </si>
  <si>
    <t xml:space="preserve">Уличное освещение  с. Рождествено </t>
  </si>
  <si>
    <t>малые архитектурные формы с. Рождествено</t>
  </si>
  <si>
    <t>детская площадка д. Корнево</t>
  </si>
  <si>
    <t>Замощение части земельного участка, предназначенного для прохода либо проезда по нему в д. Куделино</t>
  </si>
  <si>
    <t>Замощение части земельного участка, предназначенного для прохода либо проезда по нему в д. Некрасиха</t>
  </si>
  <si>
    <t xml:space="preserve">озеленение с. Черкутино </t>
  </si>
  <si>
    <t>Дорожки в д. Волково</t>
  </si>
  <si>
    <t>Содержание кладбища в с Черкутино</t>
  </si>
  <si>
    <t>Замощение части земельного участка, предназначенного для прохода либо проезда по нему в д. Волково</t>
  </si>
  <si>
    <t>Муниципальное образование</t>
  </si>
  <si>
    <t>Собинский район</t>
  </si>
  <si>
    <t>Муниципальное образование г. Лакинск</t>
  </si>
  <si>
    <t>Муниципальное образование г. Собинка</t>
  </si>
  <si>
    <t>Муниципальное образование п. Ставрово</t>
  </si>
  <si>
    <t>МО Асерховское сельское поселение</t>
  </si>
  <si>
    <t>МО Березниковское сельское поселение</t>
  </si>
  <si>
    <t>МО Воршинское сельское поселение</t>
  </si>
  <si>
    <t>МО Колокшанское сельское поселение</t>
  </si>
  <si>
    <t>МО Копнинское сельское поселение</t>
  </si>
  <si>
    <t>МО Куриловское сельское поселение</t>
  </si>
  <si>
    <t>МО Толпуховское сельское поселение</t>
  </si>
  <si>
    <t>МО Рождественское сельское поселение</t>
  </si>
  <si>
    <t>МО Черкутинское сельское поселение</t>
  </si>
  <si>
    <t>Заключен муниципальный контракт</t>
  </si>
  <si>
    <t>проведена экспертиза ПСД и проверка достоверности сметы. Получено положительное заключение. В настоящее время решается вопрос о включении объекта в государственную программу для завершения строительства.</t>
  </si>
  <si>
    <t>Строительство объекта завершено</t>
  </si>
  <si>
    <t>работы завершены</t>
  </si>
  <si>
    <t>Газопровод высокого давления, ПРГ, распределительный газопровод и газопроводы-вводы низкого давления для газоснабжения жилых домов в д.Cтолбищи, д.Дубровка Собинского района</t>
  </si>
  <si>
    <t>ремонт дороги д. Николютино Собинского района</t>
  </si>
  <si>
    <t>Парк "Жилкооперация" ограждения детский городок игровая площадка</t>
  </si>
  <si>
    <t>Благоустройство территории около ФОКа (бассейн) дорожки, приобретение для бордюров дорожек, спил и уборка аварийных деревьев, планировка территории</t>
  </si>
  <si>
    <t>Замощение части земельного участка, предназначенного для прохода либо проезда по нему в д. Вышнаново</t>
  </si>
  <si>
    <t>Замощение части земельного участка, предназначенного для прохода либо проезда по нему в д.Нерожино (остаток 2019 года)</t>
  </si>
  <si>
    <t>Замощение части земельного участка, предназначенного для прохода либо проезда по нему в д. Митрофаниха ул.Луговая (остаток 2020 года)</t>
  </si>
  <si>
    <t>работы не выполнены</t>
  </si>
  <si>
    <t>Замощение части земельного участка, предназначенного для прохода либо проезда по нему в с. Заречное ул. Садовая  (остаток 2019 года)</t>
  </si>
  <si>
    <t>остаток на 2021 год 12,500 (ОБ 6,25 ВН 6,25)</t>
  </si>
  <si>
    <t>остаток на 2021 год 0,112 (ОБ 0,056 ВН 0,056)</t>
  </si>
  <si>
    <t>остаток на 2021 год  3040,04448 тыс. руб. (средства граждан 1520,02222 тыс. руб.                 ОБ 1520,02224 тыс. руб.)</t>
  </si>
  <si>
    <t>остаток на 2021 год 174,612 тыс. руб. (средства граждан 87,306 тыс. руб.                        ОБ 87,306 тыс. руб.)</t>
  </si>
  <si>
    <t>Добровольные пожертвования граждан поселений Собинского района в соответствии с постановлением Губернатора от 22 марта 2013 № 319 (50х50)</t>
  </si>
  <si>
    <t>Приобретение антивандального и установка бетонного теннисного стола для открытой площадки, велодорожка</t>
  </si>
  <si>
    <t>Благоустройство водоёма в д. Спайское (остаток 2018 год)</t>
  </si>
  <si>
    <t>Уличное освещение, малые архитектурные формы  (остаток 2020 года)</t>
  </si>
  <si>
    <t>Малые архитектурные формы (скамейки, урны) с. Заречное ул. Садовая (остаток 2019 года)</t>
  </si>
  <si>
    <t>Уличное освещение д. Хреново (остаток 2020 года)</t>
  </si>
  <si>
    <t>Уличное освещение д. Погост  (остаток 2020 года)</t>
  </si>
  <si>
    <t>Замощение части земельного участка, предназначенного для прохода либо проезда по нему в д. Кучина</t>
  </si>
  <si>
    <t>Зеленые насаждения с. Алепино</t>
  </si>
  <si>
    <t>Зеленые насаждения с Рождествено</t>
  </si>
  <si>
    <t>детск. площадка с. Рождествено</t>
  </si>
  <si>
    <t>зеленые насаждения рассада д. Чаганово</t>
  </si>
  <si>
    <t>Контейнерные площадки с. Рождествено</t>
  </si>
  <si>
    <t>Строительство объекта «Газопровод высокого давления Р≤0,6 МПа, ШРП, распределительный газопровод низкого давления для газоснабжения жилых домов в д. Одерихино Собинского района (распределительный газопровод низкого давления)»</t>
  </si>
  <si>
    <t>Строительство объекта «Газопровод высокого давления Р≤0,6 МПа, ШРП, распределительный газопровод низкого давления для газоснабжения жилых домов в с. Алепино Собинского района (распределительный газопровод низкого давления)»</t>
  </si>
  <si>
    <t>Ремонт дороги проезд к зданию 49Д по ул. Мира</t>
  </si>
  <si>
    <t>Аллея слава, дорожки, баннеры, стойки под фото</t>
  </si>
  <si>
    <t>Обустройство мест общего пользования парковки на автомобильной дороги ул Октябрьска у д. 142 п. Ставрово</t>
  </si>
  <si>
    <t>изготовление и установка памятника ВОВ в п. Асерхово</t>
  </si>
  <si>
    <t>изготовление и установка памятника ВОВ в д. Зубово</t>
  </si>
  <si>
    <t>остаток на 2021 год 240,6 тыс. руб. (средства граждан 120,3 тыс. руб.                       ОБ 120,3 тыс. руб.)</t>
  </si>
  <si>
    <t>уличное освещение д. Жохово д.27 и д. 66, 44 б и 45</t>
  </si>
  <si>
    <t>улличное освещение с. Заречное ул. Садовая д. 11</t>
  </si>
  <si>
    <t>уличное освещение д. Копнино ул. Первомайская 15</t>
  </si>
  <si>
    <t>ремонт памятника ВОВ с. Кишлеево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</si>
</sst>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00_р_."/>
    <numFmt numFmtId="167" formatCode="0.00000"/>
    <numFmt numFmtId="168" formatCode="0.000000"/>
    <numFmt numFmtId="169" formatCode="#,##0.00000"/>
    <numFmt numFmtId="170" formatCode="#,##0.000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39" fillId="0" borderId="0" xfId="0" applyNumberFormat="1" applyFont="1" applyAlignment="1">
      <alignment/>
    </xf>
    <xf numFmtId="167" fontId="3" fillId="0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1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171" fontId="4" fillId="33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="73" zoomScaleNormal="73" zoomScalePageLayoutView="0" workbookViewId="0" topLeftCell="A84">
      <selection activeCell="E91" sqref="E91"/>
    </sheetView>
  </sheetViews>
  <sheetFormatPr defaultColWidth="9.140625" defaultRowHeight="15"/>
  <cols>
    <col min="1" max="1" width="27.8515625" style="0" customWidth="1"/>
    <col min="2" max="2" width="18.57421875" style="6" customWidth="1"/>
    <col min="3" max="3" width="18.28125" style="6" customWidth="1"/>
    <col min="4" max="4" width="19.421875" style="6" customWidth="1"/>
    <col min="5" max="5" width="63.8515625" style="0" customWidth="1"/>
    <col min="6" max="6" width="40.8515625" style="14" customWidth="1"/>
  </cols>
  <sheetData>
    <row r="1" spans="1:6" ht="48" customHeight="1">
      <c r="A1" s="22" t="s">
        <v>106</v>
      </c>
      <c r="B1" s="23"/>
      <c r="C1" s="23"/>
      <c r="D1" s="23"/>
      <c r="E1" s="23"/>
      <c r="F1" s="24"/>
    </row>
    <row r="2" spans="1:6" ht="18.75" customHeight="1">
      <c r="A2" s="25" t="s">
        <v>75</v>
      </c>
      <c r="B2" s="26">
        <v>2020</v>
      </c>
      <c r="C2" s="26"/>
      <c r="D2" s="26"/>
      <c r="E2" s="26"/>
      <c r="F2" s="3"/>
    </row>
    <row r="3" spans="1:6" ht="18.75" customHeight="1">
      <c r="A3" s="25"/>
      <c r="B3" s="27" t="s">
        <v>0</v>
      </c>
      <c r="C3" s="27"/>
      <c r="D3" s="27"/>
      <c r="E3" s="28" t="s">
        <v>1</v>
      </c>
      <c r="F3" s="3"/>
    </row>
    <row r="4" spans="1:6" ht="17.25">
      <c r="A4" s="25"/>
      <c r="B4" s="7" t="s">
        <v>2</v>
      </c>
      <c r="C4" s="7" t="s">
        <v>3</v>
      </c>
      <c r="D4" s="7" t="s">
        <v>4</v>
      </c>
      <c r="E4" s="28"/>
      <c r="F4" s="3"/>
    </row>
    <row r="5" spans="1:6" ht="41.25" customHeight="1">
      <c r="A5" s="16" t="s">
        <v>76</v>
      </c>
      <c r="B5" s="7">
        <f>SUM(B6:B15)</f>
        <v>6473</v>
      </c>
      <c r="C5" s="7">
        <f>SUM(C6:C15)</f>
        <v>3236.5</v>
      </c>
      <c r="D5" s="7">
        <f>SUM(D6:D15)</f>
        <v>3236.5</v>
      </c>
      <c r="E5" s="19" t="s">
        <v>104</v>
      </c>
      <c r="F5" s="20"/>
    </row>
    <row r="6" spans="1:6" ht="118.5" customHeight="1">
      <c r="A6" s="16"/>
      <c r="B6" s="4">
        <f aca="true" t="shared" si="0" ref="B6:B15">C6+D6</f>
        <v>1836</v>
      </c>
      <c r="C6" s="4">
        <v>918</v>
      </c>
      <c r="D6" s="4">
        <f>912+6</f>
        <v>918</v>
      </c>
      <c r="E6" s="1" t="s">
        <v>6</v>
      </c>
      <c r="F6" s="1" t="s">
        <v>89</v>
      </c>
    </row>
    <row r="7" spans="1:6" ht="144">
      <c r="A7" s="16"/>
      <c r="B7" s="4">
        <f t="shared" si="0"/>
        <v>1060</v>
      </c>
      <c r="C7" s="4">
        <v>530</v>
      </c>
      <c r="D7" s="4">
        <v>530</v>
      </c>
      <c r="E7" s="1" t="s">
        <v>12</v>
      </c>
      <c r="F7" s="1" t="s">
        <v>90</v>
      </c>
    </row>
    <row r="8" spans="1:6" ht="144">
      <c r="A8" s="16"/>
      <c r="B8" s="4">
        <f t="shared" si="0"/>
        <v>182</v>
      </c>
      <c r="C8" s="4">
        <v>91</v>
      </c>
      <c r="D8" s="4">
        <f>76+15</f>
        <v>91</v>
      </c>
      <c r="E8" s="1" t="s">
        <v>7</v>
      </c>
      <c r="F8" s="1" t="s">
        <v>90</v>
      </c>
    </row>
    <row r="9" spans="1:6" ht="90">
      <c r="A9" s="16"/>
      <c r="B9" s="4">
        <f t="shared" si="0"/>
        <v>10</v>
      </c>
      <c r="C9" s="4">
        <v>5</v>
      </c>
      <c r="D9" s="4">
        <v>5</v>
      </c>
      <c r="E9" s="1" t="s">
        <v>119</v>
      </c>
      <c r="F9" s="13" t="s">
        <v>91</v>
      </c>
    </row>
    <row r="10" spans="1:6" ht="90">
      <c r="A10" s="16"/>
      <c r="B10" s="4">
        <f t="shared" si="0"/>
        <v>300</v>
      </c>
      <c r="C10" s="4">
        <v>150</v>
      </c>
      <c r="D10" s="4">
        <v>150</v>
      </c>
      <c r="E10" s="1" t="s">
        <v>120</v>
      </c>
      <c r="F10" s="13" t="s">
        <v>91</v>
      </c>
    </row>
    <row r="11" spans="1:6" ht="18">
      <c r="A11" s="16"/>
      <c r="B11" s="4">
        <f t="shared" si="0"/>
        <v>160</v>
      </c>
      <c r="C11" s="4">
        <v>80</v>
      </c>
      <c r="D11" s="4">
        <v>80</v>
      </c>
      <c r="E11" s="1" t="s">
        <v>13</v>
      </c>
      <c r="F11" s="1" t="s">
        <v>92</v>
      </c>
    </row>
    <row r="12" spans="1:6" ht="18">
      <c r="A12" s="16"/>
      <c r="B12" s="4">
        <f t="shared" si="0"/>
        <v>120</v>
      </c>
      <c r="C12" s="4">
        <v>60</v>
      </c>
      <c r="D12" s="4">
        <v>60</v>
      </c>
      <c r="E12" s="1" t="s">
        <v>14</v>
      </c>
      <c r="F12" s="1" t="s">
        <v>92</v>
      </c>
    </row>
    <row r="13" spans="1:6" ht="18">
      <c r="A13" s="16"/>
      <c r="B13" s="4">
        <f t="shared" si="0"/>
        <v>30</v>
      </c>
      <c r="C13" s="4">
        <v>15</v>
      </c>
      <c r="D13" s="4">
        <v>15</v>
      </c>
      <c r="E13" s="1" t="s">
        <v>94</v>
      </c>
      <c r="F13" s="1" t="s">
        <v>92</v>
      </c>
    </row>
    <row r="14" spans="1:6" ht="119.25" customHeight="1">
      <c r="A14" s="16"/>
      <c r="B14" s="4">
        <f t="shared" si="0"/>
        <v>795</v>
      </c>
      <c r="C14" s="4">
        <v>397.5</v>
      </c>
      <c r="D14" s="4">
        <v>397.5</v>
      </c>
      <c r="E14" s="1" t="s">
        <v>5</v>
      </c>
      <c r="F14" s="1" t="s">
        <v>89</v>
      </c>
    </row>
    <row r="15" spans="1:6" ht="156" customHeight="1">
      <c r="A15" s="16"/>
      <c r="B15" s="4">
        <f t="shared" si="0"/>
        <v>1980</v>
      </c>
      <c r="C15" s="4">
        <v>990</v>
      </c>
      <c r="D15" s="4">
        <v>990</v>
      </c>
      <c r="E15" s="1" t="s">
        <v>93</v>
      </c>
      <c r="F15" s="1" t="s">
        <v>90</v>
      </c>
    </row>
    <row r="16" spans="1:6" ht="17.25">
      <c r="A16" s="8"/>
      <c r="B16" s="9">
        <f>SUM(B17:B20)</f>
        <v>2466.6049</v>
      </c>
      <c r="C16" s="9">
        <f>SUM(C17:C20)</f>
        <v>1236.417</v>
      </c>
      <c r="D16" s="9">
        <f>SUM(D17:D20)</f>
        <v>1230.1879</v>
      </c>
      <c r="E16" s="19" t="s">
        <v>92</v>
      </c>
      <c r="F16" s="20"/>
    </row>
    <row r="17" spans="1:6" ht="37.5" customHeight="1">
      <c r="A17" s="16" t="s">
        <v>77</v>
      </c>
      <c r="B17" s="4">
        <f aca="true" t="shared" si="1" ref="B17:B24">C17+D17</f>
        <v>1748.74</v>
      </c>
      <c r="C17" s="4">
        <v>874.37</v>
      </c>
      <c r="D17" s="4">
        <v>874.37</v>
      </c>
      <c r="E17" s="1" t="s">
        <v>121</v>
      </c>
      <c r="F17" s="1" t="s">
        <v>92</v>
      </c>
    </row>
    <row r="18" spans="1:6" ht="23.25" customHeight="1">
      <c r="A18" s="16"/>
      <c r="B18" s="4">
        <f t="shared" si="1"/>
        <v>307.29604</v>
      </c>
      <c r="C18" s="4">
        <v>153.648</v>
      </c>
      <c r="D18" s="4">
        <v>153.64804</v>
      </c>
      <c r="E18" s="1" t="s">
        <v>15</v>
      </c>
      <c r="F18" s="1" t="s">
        <v>92</v>
      </c>
    </row>
    <row r="19" spans="1:6" ht="18">
      <c r="A19" s="16"/>
      <c r="B19" s="4">
        <f t="shared" si="1"/>
        <v>159.89042999999998</v>
      </c>
      <c r="C19" s="4">
        <v>79.945</v>
      </c>
      <c r="D19" s="4">
        <v>79.94543</v>
      </c>
      <c r="E19" s="1" t="s">
        <v>16</v>
      </c>
      <c r="F19" s="1" t="s">
        <v>92</v>
      </c>
    </row>
    <row r="20" spans="1:6" ht="18">
      <c r="A20" s="16"/>
      <c r="B20" s="4">
        <f t="shared" si="1"/>
        <v>250.67843</v>
      </c>
      <c r="C20" s="4">
        <v>128.454</v>
      </c>
      <c r="D20" s="5">
        <v>122.22443</v>
      </c>
      <c r="E20" s="1" t="s">
        <v>17</v>
      </c>
      <c r="F20" s="1" t="s">
        <v>92</v>
      </c>
    </row>
    <row r="21" spans="1:6" ht="22.5" customHeight="1">
      <c r="A21" s="16" t="s">
        <v>78</v>
      </c>
      <c r="B21" s="9">
        <f t="shared" si="1"/>
        <v>2900</v>
      </c>
      <c r="C21" s="9">
        <f>SUM(C22:C24)</f>
        <v>1450</v>
      </c>
      <c r="D21" s="9">
        <f>SUM(D22:D24)</f>
        <v>1450</v>
      </c>
      <c r="E21" s="19" t="s">
        <v>92</v>
      </c>
      <c r="F21" s="20"/>
    </row>
    <row r="22" spans="1:6" ht="37.5" customHeight="1">
      <c r="A22" s="16"/>
      <c r="B22" s="4">
        <f t="shared" si="1"/>
        <v>1000</v>
      </c>
      <c r="C22" s="5">
        <v>500</v>
      </c>
      <c r="D22" s="5">
        <v>500</v>
      </c>
      <c r="E22" s="2" t="s">
        <v>95</v>
      </c>
      <c r="F22" s="1" t="s">
        <v>92</v>
      </c>
    </row>
    <row r="23" spans="1:6" ht="18">
      <c r="A23" s="16"/>
      <c r="B23" s="4">
        <f t="shared" si="1"/>
        <v>700</v>
      </c>
      <c r="C23" s="5">
        <v>350</v>
      </c>
      <c r="D23" s="5">
        <v>350</v>
      </c>
      <c r="E23" s="2" t="s">
        <v>122</v>
      </c>
      <c r="F23" s="1" t="s">
        <v>92</v>
      </c>
    </row>
    <row r="24" spans="1:6" ht="54">
      <c r="A24" s="16"/>
      <c r="B24" s="4">
        <f t="shared" si="1"/>
        <v>1200</v>
      </c>
      <c r="C24" s="5">
        <f>125+475</f>
        <v>600</v>
      </c>
      <c r="D24" s="5">
        <v>600</v>
      </c>
      <c r="E24" s="2" t="s">
        <v>96</v>
      </c>
      <c r="F24" s="1" t="s">
        <v>92</v>
      </c>
    </row>
    <row r="25" spans="1:6" ht="22.5" customHeight="1">
      <c r="A25" s="16" t="s">
        <v>79</v>
      </c>
      <c r="B25" s="9">
        <f>SUM(B26:B30)</f>
        <v>583.33</v>
      </c>
      <c r="C25" s="9">
        <f>SUM(C26:C30)</f>
        <v>291.665</v>
      </c>
      <c r="D25" s="9">
        <f>SUM(D26:D30)</f>
        <v>291.665</v>
      </c>
      <c r="E25" s="19" t="s">
        <v>92</v>
      </c>
      <c r="F25" s="20"/>
    </row>
    <row r="26" spans="1:6" ht="37.5" customHeight="1">
      <c r="A26" s="16"/>
      <c r="B26" s="4">
        <f>C26+D26</f>
        <v>125</v>
      </c>
      <c r="C26" s="4">
        <v>62.5</v>
      </c>
      <c r="D26" s="4">
        <v>62.5</v>
      </c>
      <c r="E26" s="1" t="s">
        <v>18</v>
      </c>
      <c r="F26" s="1" t="s">
        <v>92</v>
      </c>
    </row>
    <row r="27" spans="1:6" ht="54">
      <c r="A27" s="16"/>
      <c r="B27" s="4">
        <f>C27+D27</f>
        <v>126</v>
      </c>
      <c r="C27" s="4">
        <v>63</v>
      </c>
      <c r="D27" s="4">
        <v>63</v>
      </c>
      <c r="E27" s="1" t="s">
        <v>107</v>
      </c>
      <c r="F27" s="1" t="s">
        <v>92</v>
      </c>
    </row>
    <row r="28" spans="1:6" ht="36">
      <c r="A28" s="16"/>
      <c r="B28" s="4">
        <f>C28+D28</f>
        <v>89</v>
      </c>
      <c r="C28" s="4">
        <v>44.5</v>
      </c>
      <c r="D28" s="4">
        <v>44.5</v>
      </c>
      <c r="E28" s="1" t="s">
        <v>19</v>
      </c>
      <c r="F28" s="1" t="s">
        <v>92</v>
      </c>
    </row>
    <row r="29" spans="1:6" ht="54">
      <c r="A29" s="16"/>
      <c r="B29" s="4">
        <f>C29+D29</f>
        <v>243.33</v>
      </c>
      <c r="C29" s="4">
        <v>121.665</v>
      </c>
      <c r="D29" s="4">
        <v>121.665</v>
      </c>
      <c r="E29" s="1" t="s">
        <v>123</v>
      </c>
      <c r="F29" s="1" t="s">
        <v>92</v>
      </c>
    </row>
    <row r="30" spans="1:6" ht="18">
      <c r="A30" s="16"/>
      <c r="B30" s="4">
        <f>C30+D30</f>
        <v>0</v>
      </c>
      <c r="C30" s="4"/>
      <c r="D30" s="4"/>
      <c r="E30" s="1"/>
      <c r="F30" s="1"/>
    </row>
    <row r="31" spans="1:6" ht="22.5" customHeight="1">
      <c r="A31" s="15" t="s">
        <v>80</v>
      </c>
      <c r="B31" s="9">
        <f>SUM(B32:B52)</f>
        <v>1300.342</v>
      </c>
      <c r="C31" s="9">
        <f>SUM(C32:C52)</f>
        <v>650.171</v>
      </c>
      <c r="D31" s="9">
        <f>SUM(D32:D52)</f>
        <v>650.171</v>
      </c>
      <c r="E31" s="19" t="s">
        <v>92</v>
      </c>
      <c r="F31" s="20"/>
    </row>
    <row r="32" spans="1:6" ht="23.25" customHeight="1">
      <c r="A32" s="15"/>
      <c r="B32" s="5">
        <f>C32+D32</f>
        <v>6</v>
      </c>
      <c r="C32" s="5">
        <v>3</v>
      </c>
      <c r="D32" s="5">
        <v>3</v>
      </c>
      <c r="E32" s="2" t="s">
        <v>20</v>
      </c>
      <c r="F32" s="1" t="s">
        <v>92</v>
      </c>
    </row>
    <row r="33" spans="1:6" ht="54">
      <c r="A33" s="15"/>
      <c r="B33" s="5">
        <f>C33+D33</f>
        <v>99.24199999999999</v>
      </c>
      <c r="C33" s="5">
        <f>17.661+15.3+16.66</f>
        <v>49.620999999999995</v>
      </c>
      <c r="D33" s="5">
        <f>17.661+15.3+16.66</f>
        <v>49.620999999999995</v>
      </c>
      <c r="E33" s="2" t="s">
        <v>21</v>
      </c>
      <c r="F33" s="1" t="s">
        <v>92</v>
      </c>
    </row>
    <row r="34" spans="1:6" ht="18">
      <c r="A34" s="15"/>
      <c r="B34" s="5">
        <f aca="true" t="shared" si="2" ref="B34:B52">C34+D34</f>
        <v>170</v>
      </c>
      <c r="C34" s="5">
        <f>19.9+7+58.1</f>
        <v>85</v>
      </c>
      <c r="D34" s="5">
        <f>19.9+7+58.1</f>
        <v>85</v>
      </c>
      <c r="E34" s="2" t="s">
        <v>124</v>
      </c>
      <c r="F34" s="1" t="s">
        <v>92</v>
      </c>
    </row>
    <row r="35" spans="1:6" ht="18">
      <c r="A35" s="15"/>
      <c r="B35" s="5">
        <f t="shared" si="2"/>
        <v>71.8</v>
      </c>
      <c r="C35" s="5">
        <v>35.9</v>
      </c>
      <c r="D35" s="5">
        <v>35.9</v>
      </c>
      <c r="E35" s="2" t="s">
        <v>125</v>
      </c>
      <c r="F35" s="1" t="s">
        <v>92</v>
      </c>
    </row>
    <row r="36" spans="1:6" ht="18">
      <c r="A36" s="15"/>
      <c r="B36" s="5">
        <f t="shared" si="2"/>
        <v>6</v>
      </c>
      <c r="C36" s="5">
        <v>3</v>
      </c>
      <c r="D36" s="5">
        <v>3</v>
      </c>
      <c r="E36" s="2" t="s">
        <v>22</v>
      </c>
      <c r="F36" s="1" t="s">
        <v>92</v>
      </c>
    </row>
    <row r="37" spans="1:6" ht="54">
      <c r="A37" s="15"/>
      <c r="B37" s="5">
        <f t="shared" si="2"/>
        <v>309.684</v>
      </c>
      <c r="C37" s="5">
        <f>17.281+91.8+8+31.681+4+2.149-0.069</f>
        <v>154.842</v>
      </c>
      <c r="D37" s="5">
        <f>17.281+91.8+8+31.681+4+2.149-0.069</f>
        <v>154.842</v>
      </c>
      <c r="E37" s="2" t="s">
        <v>23</v>
      </c>
      <c r="F37" s="1" t="s">
        <v>92</v>
      </c>
    </row>
    <row r="38" spans="1:6" ht="54">
      <c r="A38" s="15"/>
      <c r="B38" s="5">
        <f t="shared" si="2"/>
        <v>18</v>
      </c>
      <c r="C38" s="5">
        <v>9</v>
      </c>
      <c r="D38" s="5">
        <v>9</v>
      </c>
      <c r="E38" s="10" t="s">
        <v>24</v>
      </c>
      <c r="F38" s="1" t="s">
        <v>92</v>
      </c>
    </row>
    <row r="39" spans="1:6" ht="54">
      <c r="A39" s="15"/>
      <c r="B39" s="5">
        <f t="shared" si="2"/>
        <v>30.6</v>
      </c>
      <c r="C39" s="5">
        <f>15.3</f>
        <v>15.3</v>
      </c>
      <c r="D39" s="5">
        <f>15.3</f>
        <v>15.3</v>
      </c>
      <c r="E39" s="10" t="s">
        <v>97</v>
      </c>
      <c r="F39" s="1" t="s">
        <v>92</v>
      </c>
    </row>
    <row r="40" spans="1:6" ht="18">
      <c r="A40" s="15"/>
      <c r="B40" s="5">
        <f t="shared" si="2"/>
        <v>29</v>
      </c>
      <c r="C40" s="5">
        <v>14.5</v>
      </c>
      <c r="D40" s="5">
        <v>14.5</v>
      </c>
      <c r="E40" s="21" t="s">
        <v>9</v>
      </c>
      <c r="F40" s="17" t="s">
        <v>92</v>
      </c>
    </row>
    <row r="41" spans="1:6" ht="36.75" customHeight="1">
      <c r="A41" s="15"/>
      <c r="B41" s="5">
        <f t="shared" si="2"/>
        <v>30</v>
      </c>
      <c r="C41" s="5">
        <f>6+9</f>
        <v>15</v>
      </c>
      <c r="D41" s="5">
        <f>6+9</f>
        <v>15</v>
      </c>
      <c r="E41" s="21"/>
      <c r="F41" s="18"/>
    </row>
    <row r="42" spans="1:6" ht="54">
      <c r="A42" s="15"/>
      <c r="B42" s="5">
        <f t="shared" si="2"/>
        <v>33.4</v>
      </c>
      <c r="C42" s="5">
        <f>9+7.7</f>
        <v>16.7</v>
      </c>
      <c r="D42" s="5">
        <f>9+7.7</f>
        <v>16.7</v>
      </c>
      <c r="E42" s="2" t="s">
        <v>8</v>
      </c>
      <c r="F42" s="1" t="s">
        <v>92</v>
      </c>
    </row>
    <row r="43" spans="1:6" ht="18">
      <c r="A43" s="15"/>
      <c r="B43" s="5">
        <f t="shared" si="2"/>
        <v>4.2</v>
      </c>
      <c r="C43" s="5">
        <v>2.1</v>
      </c>
      <c r="D43" s="5">
        <v>2.1</v>
      </c>
      <c r="E43" s="2" t="s">
        <v>25</v>
      </c>
      <c r="F43" s="1" t="s">
        <v>92</v>
      </c>
    </row>
    <row r="44" spans="1:6" ht="18">
      <c r="A44" s="15"/>
      <c r="B44" s="5">
        <f t="shared" si="2"/>
        <v>30</v>
      </c>
      <c r="C44" s="5">
        <v>15</v>
      </c>
      <c r="D44" s="5">
        <v>15</v>
      </c>
      <c r="E44" s="2" t="s">
        <v>26</v>
      </c>
      <c r="F44" s="1" t="s">
        <v>92</v>
      </c>
    </row>
    <row r="45" spans="1:6" ht="18">
      <c r="A45" s="15"/>
      <c r="B45" s="5">
        <f t="shared" si="2"/>
        <v>14</v>
      </c>
      <c r="C45" s="5">
        <v>7</v>
      </c>
      <c r="D45" s="5">
        <v>7</v>
      </c>
      <c r="E45" s="2" t="s">
        <v>27</v>
      </c>
      <c r="F45" s="1" t="s">
        <v>92</v>
      </c>
    </row>
    <row r="46" spans="1:6" ht="18">
      <c r="A46" s="15"/>
      <c r="B46" s="5">
        <f t="shared" si="2"/>
        <v>100</v>
      </c>
      <c r="C46" s="5">
        <v>50</v>
      </c>
      <c r="D46" s="5">
        <v>50</v>
      </c>
      <c r="E46" s="2" t="s">
        <v>28</v>
      </c>
      <c r="F46" s="1" t="s">
        <v>92</v>
      </c>
    </row>
    <row r="47" spans="1:6" ht="54">
      <c r="A47" s="15"/>
      <c r="B47" s="5">
        <f t="shared" si="2"/>
        <v>120</v>
      </c>
      <c r="C47" s="5">
        <v>60</v>
      </c>
      <c r="D47" s="5">
        <v>60</v>
      </c>
      <c r="E47" s="2" t="s">
        <v>29</v>
      </c>
      <c r="F47" s="1" t="s">
        <v>92</v>
      </c>
    </row>
    <row r="48" spans="1:6" ht="54">
      <c r="A48" s="15"/>
      <c r="B48" s="5">
        <f t="shared" si="2"/>
        <v>56.036</v>
      </c>
      <c r="C48" s="5">
        <v>28.018</v>
      </c>
      <c r="D48" s="5">
        <v>28.018</v>
      </c>
      <c r="E48" s="2" t="s">
        <v>30</v>
      </c>
      <c r="F48" s="1" t="s">
        <v>92</v>
      </c>
    </row>
    <row r="49" spans="1:6" ht="18">
      <c r="A49" s="15"/>
      <c r="B49" s="5">
        <f t="shared" si="2"/>
        <v>8.3</v>
      </c>
      <c r="C49" s="5">
        <v>4.15</v>
      </c>
      <c r="D49" s="5">
        <v>4.15</v>
      </c>
      <c r="E49" s="2" t="s">
        <v>31</v>
      </c>
      <c r="F49" s="1" t="s">
        <v>92</v>
      </c>
    </row>
    <row r="50" spans="1:6" ht="54">
      <c r="A50" s="15"/>
      <c r="B50" s="5">
        <f t="shared" si="2"/>
        <v>68.68</v>
      </c>
      <c r="C50" s="5">
        <v>34.34</v>
      </c>
      <c r="D50" s="5">
        <v>34.34</v>
      </c>
      <c r="E50" s="2" t="s">
        <v>32</v>
      </c>
      <c r="F50" s="1" t="s">
        <v>92</v>
      </c>
    </row>
    <row r="51" spans="1:6" ht="18">
      <c r="A51" s="15"/>
      <c r="B51" s="5">
        <f t="shared" si="2"/>
        <v>6</v>
      </c>
      <c r="C51" s="5">
        <v>3</v>
      </c>
      <c r="D51" s="5">
        <v>3</v>
      </c>
      <c r="E51" s="2" t="s">
        <v>33</v>
      </c>
      <c r="F51" s="1" t="s">
        <v>92</v>
      </c>
    </row>
    <row r="52" spans="1:6" ht="54">
      <c r="A52" s="15"/>
      <c r="B52" s="5">
        <f t="shared" si="2"/>
        <v>89.4</v>
      </c>
      <c r="C52" s="5">
        <v>44.7</v>
      </c>
      <c r="D52" s="5">
        <v>44.7</v>
      </c>
      <c r="E52" s="2" t="s">
        <v>34</v>
      </c>
      <c r="F52" s="1" t="s">
        <v>92</v>
      </c>
    </row>
    <row r="53" spans="1:6" ht="22.5" customHeight="1">
      <c r="A53" s="15" t="s">
        <v>81</v>
      </c>
      <c r="B53" s="7">
        <f>SUM(B54:B56)</f>
        <v>301.4</v>
      </c>
      <c r="C53" s="7">
        <f>SUM(C54:C56)</f>
        <v>150.7</v>
      </c>
      <c r="D53" s="7">
        <f>SUM(D54:D56)</f>
        <v>150.7</v>
      </c>
      <c r="E53" s="19" t="s">
        <v>92</v>
      </c>
      <c r="F53" s="20"/>
    </row>
    <row r="54" spans="1:6" ht="23.25" customHeight="1">
      <c r="A54" s="15"/>
      <c r="B54" s="5">
        <f>C54+D54</f>
        <v>154</v>
      </c>
      <c r="C54" s="5">
        <v>77</v>
      </c>
      <c r="D54" s="5">
        <v>77</v>
      </c>
      <c r="E54" s="2" t="s">
        <v>35</v>
      </c>
      <c r="F54" s="1" t="s">
        <v>92</v>
      </c>
    </row>
    <row r="55" spans="1:6" ht="52.5" customHeight="1">
      <c r="A55" s="15"/>
      <c r="B55" s="5">
        <f>C55+D55</f>
        <v>15</v>
      </c>
      <c r="C55" s="5">
        <v>7.5</v>
      </c>
      <c r="D55" s="5">
        <v>7.5</v>
      </c>
      <c r="E55" s="2" t="s">
        <v>98</v>
      </c>
      <c r="F55" s="1" t="s">
        <v>92</v>
      </c>
    </row>
    <row r="56" spans="1:6" ht="52.5" customHeight="1">
      <c r="A56" s="15"/>
      <c r="B56" s="7">
        <f>C56+D56</f>
        <v>132.4</v>
      </c>
      <c r="C56" s="5">
        <v>66.2</v>
      </c>
      <c r="D56" s="5">
        <v>66.2</v>
      </c>
      <c r="E56" s="2" t="s">
        <v>108</v>
      </c>
      <c r="F56" s="1" t="s">
        <v>92</v>
      </c>
    </row>
    <row r="57" spans="1:6" ht="22.5" customHeight="1">
      <c r="A57" s="15" t="s">
        <v>82</v>
      </c>
      <c r="B57" s="7">
        <f>B59+B58</f>
        <v>660</v>
      </c>
      <c r="C57" s="7">
        <f>C59+C58</f>
        <v>330</v>
      </c>
      <c r="D57" s="7">
        <f>D59+D58</f>
        <v>330</v>
      </c>
      <c r="E57" s="19" t="s">
        <v>92</v>
      </c>
      <c r="F57" s="20"/>
    </row>
    <row r="58" spans="1:6" ht="56.25" customHeight="1">
      <c r="A58" s="15"/>
      <c r="B58" s="5">
        <f>C58+D58</f>
        <v>160</v>
      </c>
      <c r="C58" s="5">
        <v>80</v>
      </c>
      <c r="D58" s="5">
        <v>80</v>
      </c>
      <c r="E58" s="2" t="s">
        <v>10</v>
      </c>
      <c r="F58" s="1" t="s">
        <v>92</v>
      </c>
    </row>
    <row r="59" spans="1:6" ht="18">
      <c r="A59" s="15"/>
      <c r="B59" s="5">
        <f>C59+D59</f>
        <v>500</v>
      </c>
      <c r="C59" s="5">
        <v>250</v>
      </c>
      <c r="D59" s="5">
        <v>250</v>
      </c>
      <c r="E59" s="2" t="s">
        <v>36</v>
      </c>
      <c r="F59" s="1" t="s">
        <v>92</v>
      </c>
    </row>
    <row r="60" spans="1:6" ht="22.5" customHeight="1">
      <c r="A60" s="15" t="s">
        <v>83</v>
      </c>
      <c r="B60" s="7">
        <f>SUM(B61:B61)</f>
        <v>0</v>
      </c>
      <c r="C60" s="7">
        <f>SUM(C61:C61)</f>
        <v>0</v>
      </c>
      <c r="D60" s="7">
        <f>SUM(D61:D61)</f>
        <v>0</v>
      </c>
      <c r="E60" s="3"/>
      <c r="F60" s="3"/>
    </row>
    <row r="61" spans="1:6" ht="23.25" customHeight="1">
      <c r="A61" s="15"/>
      <c r="B61" s="5">
        <f>C61+D61</f>
        <v>0</v>
      </c>
      <c r="C61" s="5"/>
      <c r="D61" s="5"/>
      <c r="E61" s="2"/>
      <c r="F61" s="2"/>
    </row>
    <row r="62" spans="1:6" ht="43.5" customHeight="1">
      <c r="A62" s="15" t="s">
        <v>84</v>
      </c>
      <c r="B62" s="7">
        <f>SUM(B63:B80)</f>
        <v>1080.5788499999999</v>
      </c>
      <c r="C62" s="7">
        <f>SUM(C63:C80)</f>
        <v>538.789</v>
      </c>
      <c r="D62" s="7">
        <f>SUM(D63:D80)</f>
        <v>541.7898500000001</v>
      </c>
      <c r="E62" s="19" t="s">
        <v>126</v>
      </c>
      <c r="F62" s="20"/>
    </row>
    <row r="63" spans="1:6" ht="18">
      <c r="A63" s="15"/>
      <c r="B63" s="5">
        <f>C63+D63</f>
        <v>150</v>
      </c>
      <c r="C63" s="5">
        <v>75</v>
      </c>
      <c r="D63" s="5">
        <v>75</v>
      </c>
      <c r="E63" s="2" t="s">
        <v>37</v>
      </c>
      <c r="F63" s="1" t="s">
        <v>92</v>
      </c>
    </row>
    <row r="64" spans="1:6" ht="18">
      <c r="A64" s="15"/>
      <c r="B64" s="5">
        <f aca="true" t="shared" si="3" ref="B64:B80">C64+D64</f>
        <v>200</v>
      </c>
      <c r="C64" s="5">
        <v>100</v>
      </c>
      <c r="D64" s="5">
        <v>100</v>
      </c>
      <c r="E64" s="2" t="s">
        <v>38</v>
      </c>
      <c r="F64" s="1" t="s">
        <v>92</v>
      </c>
    </row>
    <row r="65" spans="1:6" ht="18">
      <c r="A65" s="15"/>
      <c r="B65" s="5">
        <f t="shared" si="3"/>
        <v>84.8</v>
      </c>
      <c r="C65" s="5">
        <v>42.4</v>
      </c>
      <c r="D65" s="5">
        <v>42.4</v>
      </c>
      <c r="E65" s="2" t="s">
        <v>39</v>
      </c>
      <c r="F65" s="1" t="s">
        <v>92</v>
      </c>
    </row>
    <row r="66" spans="1:6" ht="18">
      <c r="A66" s="15"/>
      <c r="B66" s="5">
        <f t="shared" si="3"/>
        <v>6.7688500000000005</v>
      </c>
      <c r="C66" s="5">
        <v>3.384</v>
      </c>
      <c r="D66" s="5">
        <v>3.38485</v>
      </c>
      <c r="E66" s="2" t="s">
        <v>40</v>
      </c>
      <c r="F66" s="1" t="s">
        <v>92</v>
      </c>
    </row>
    <row r="67" spans="1:6" ht="18">
      <c r="A67" s="15"/>
      <c r="B67" s="5">
        <f t="shared" si="3"/>
        <v>12.44</v>
      </c>
      <c r="C67" s="5">
        <v>6.22</v>
      </c>
      <c r="D67" s="5">
        <v>6.22</v>
      </c>
      <c r="E67" s="2" t="s">
        <v>41</v>
      </c>
      <c r="F67" s="1" t="s">
        <v>92</v>
      </c>
    </row>
    <row r="68" spans="1:6" ht="18">
      <c r="A68" s="15"/>
      <c r="B68" s="5">
        <f t="shared" si="3"/>
        <v>9</v>
      </c>
      <c r="C68" s="5">
        <v>4.5</v>
      </c>
      <c r="D68" s="5">
        <v>4.5</v>
      </c>
      <c r="E68" s="2" t="s">
        <v>42</v>
      </c>
      <c r="F68" s="1" t="s">
        <v>92</v>
      </c>
    </row>
    <row r="69" spans="1:6" ht="18">
      <c r="A69" s="15"/>
      <c r="B69" s="5">
        <f t="shared" si="3"/>
        <v>28</v>
      </c>
      <c r="C69" s="5">
        <v>14</v>
      </c>
      <c r="D69" s="5">
        <v>14</v>
      </c>
      <c r="E69" s="2" t="s">
        <v>43</v>
      </c>
      <c r="F69" s="1" t="s">
        <v>92</v>
      </c>
    </row>
    <row r="70" spans="1:6" ht="18">
      <c r="A70" s="15"/>
      <c r="B70" s="5">
        <f t="shared" si="3"/>
        <v>9</v>
      </c>
      <c r="C70" s="5">
        <f>1.5+1.5</f>
        <v>3</v>
      </c>
      <c r="D70" s="5">
        <f>1.5+1.5+3</f>
        <v>6</v>
      </c>
      <c r="E70" s="2" t="s">
        <v>127</v>
      </c>
      <c r="F70" s="1" t="s">
        <v>92</v>
      </c>
    </row>
    <row r="71" spans="1:6" ht="18">
      <c r="A71" s="15"/>
      <c r="B71" s="5">
        <f t="shared" si="3"/>
        <v>3</v>
      </c>
      <c r="C71" s="5">
        <v>1.5</v>
      </c>
      <c r="D71" s="5">
        <v>1.5</v>
      </c>
      <c r="E71" s="2" t="s">
        <v>128</v>
      </c>
      <c r="F71" s="1" t="s">
        <v>92</v>
      </c>
    </row>
    <row r="72" spans="1:6" ht="18">
      <c r="A72" s="15"/>
      <c r="B72" s="5">
        <f t="shared" si="3"/>
        <v>6.77</v>
      </c>
      <c r="C72" s="5">
        <v>3.385</v>
      </c>
      <c r="D72" s="5">
        <v>3.385</v>
      </c>
      <c r="E72" s="2" t="s">
        <v>44</v>
      </c>
      <c r="F72" s="1" t="s">
        <v>92</v>
      </c>
    </row>
    <row r="73" spans="1:6" ht="18">
      <c r="A73" s="15"/>
      <c r="B73" s="5">
        <f t="shared" si="3"/>
        <v>3.2</v>
      </c>
      <c r="C73" s="5">
        <v>1.6</v>
      </c>
      <c r="D73" s="5">
        <v>1.6</v>
      </c>
      <c r="E73" s="2" t="s">
        <v>129</v>
      </c>
      <c r="F73" s="1" t="s">
        <v>92</v>
      </c>
    </row>
    <row r="74" spans="1:6" ht="18">
      <c r="A74" s="15"/>
      <c r="B74" s="5">
        <f t="shared" si="3"/>
        <v>3</v>
      </c>
      <c r="C74" s="5">
        <v>1.5</v>
      </c>
      <c r="D74" s="5">
        <v>1.5</v>
      </c>
      <c r="E74" s="2" t="s">
        <v>45</v>
      </c>
      <c r="F74" s="1" t="s">
        <v>92</v>
      </c>
    </row>
    <row r="75" spans="1:6" ht="38.25" customHeight="1">
      <c r="A75" s="15"/>
      <c r="B75" s="5">
        <f t="shared" si="3"/>
        <v>200</v>
      </c>
      <c r="C75" s="5">
        <v>100</v>
      </c>
      <c r="D75" s="5">
        <v>100</v>
      </c>
      <c r="E75" s="2" t="s">
        <v>109</v>
      </c>
      <c r="F75" s="1" t="s">
        <v>92</v>
      </c>
    </row>
    <row r="76" spans="1:6" ht="36">
      <c r="A76" s="15"/>
      <c r="B76" s="5">
        <f t="shared" si="3"/>
        <v>200</v>
      </c>
      <c r="C76" s="5">
        <v>100</v>
      </c>
      <c r="D76" s="5">
        <v>100</v>
      </c>
      <c r="E76" s="2" t="s">
        <v>110</v>
      </c>
      <c r="F76" s="2" t="s">
        <v>100</v>
      </c>
    </row>
    <row r="77" spans="1:6" ht="18">
      <c r="A77" s="15"/>
      <c r="B77" s="5">
        <f t="shared" si="3"/>
        <v>18</v>
      </c>
      <c r="C77" s="5">
        <v>9</v>
      </c>
      <c r="D77" s="5">
        <v>9</v>
      </c>
      <c r="E77" s="2" t="s">
        <v>111</v>
      </c>
      <c r="F77" s="1" t="s">
        <v>92</v>
      </c>
    </row>
    <row r="78" spans="1:6" ht="18">
      <c r="A78" s="15"/>
      <c r="B78" s="5">
        <f t="shared" si="3"/>
        <v>6</v>
      </c>
      <c r="C78" s="5">
        <v>3</v>
      </c>
      <c r="D78" s="5">
        <v>3</v>
      </c>
      <c r="E78" s="2" t="s">
        <v>112</v>
      </c>
      <c r="F78" s="1" t="s">
        <v>92</v>
      </c>
    </row>
    <row r="79" spans="1:6" ht="54">
      <c r="A79" s="15"/>
      <c r="B79" s="5">
        <f t="shared" si="3"/>
        <v>40.6</v>
      </c>
      <c r="C79" s="5">
        <v>20.3</v>
      </c>
      <c r="D79" s="5">
        <v>20.3</v>
      </c>
      <c r="E79" s="2" t="s">
        <v>101</v>
      </c>
      <c r="F79" s="2" t="s">
        <v>100</v>
      </c>
    </row>
    <row r="80" spans="1:6" ht="54">
      <c r="A80" s="15"/>
      <c r="B80" s="5">
        <f t="shared" si="3"/>
        <v>100</v>
      </c>
      <c r="C80" s="5">
        <v>50</v>
      </c>
      <c r="D80" s="5">
        <v>50</v>
      </c>
      <c r="E80" s="2" t="s">
        <v>99</v>
      </c>
      <c r="F80" s="1" t="s">
        <v>92</v>
      </c>
    </row>
    <row r="81" spans="1:6" ht="22.5" customHeight="1">
      <c r="A81" s="15" t="s">
        <v>85</v>
      </c>
      <c r="B81" s="7">
        <f>SUM(B82:B84)</f>
        <v>560.804</v>
      </c>
      <c r="C81" s="7">
        <f>SUM(C82:C84)</f>
        <v>280.402</v>
      </c>
      <c r="D81" s="7">
        <f>SUM(D82:D84)</f>
        <v>280.402</v>
      </c>
      <c r="E81" s="19" t="s">
        <v>92</v>
      </c>
      <c r="F81" s="20"/>
    </row>
    <row r="82" spans="1:6" ht="56.25" customHeight="1">
      <c r="A82" s="15"/>
      <c r="B82" s="5">
        <f>C82+D82</f>
        <v>100</v>
      </c>
      <c r="C82" s="5">
        <v>50</v>
      </c>
      <c r="D82" s="5">
        <v>50</v>
      </c>
      <c r="E82" s="2" t="s">
        <v>46</v>
      </c>
      <c r="F82" s="1" t="s">
        <v>92</v>
      </c>
    </row>
    <row r="83" spans="1:6" ht="18">
      <c r="A83" s="15"/>
      <c r="B83" s="5">
        <f>C83+D83</f>
        <v>280.804</v>
      </c>
      <c r="C83" s="5">
        <v>140.402</v>
      </c>
      <c r="D83" s="5">
        <v>140.402</v>
      </c>
      <c r="E83" s="2" t="s">
        <v>47</v>
      </c>
      <c r="F83" s="1" t="s">
        <v>92</v>
      </c>
    </row>
    <row r="84" spans="1:6" ht="54">
      <c r="A84" s="15"/>
      <c r="B84" s="5">
        <f>C84+D84</f>
        <v>180</v>
      </c>
      <c r="C84" s="5">
        <v>90</v>
      </c>
      <c r="D84" s="5">
        <f>80+10</f>
        <v>90</v>
      </c>
      <c r="E84" s="2" t="s">
        <v>113</v>
      </c>
      <c r="F84" s="1" t="s">
        <v>92</v>
      </c>
    </row>
    <row r="85" spans="1:6" ht="22.5" customHeight="1">
      <c r="A85" s="15" t="s">
        <v>86</v>
      </c>
      <c r="B85" s="7">
        <f>SUM(B86:B100)</f>
        <v>2511</v>
      </c>
      <c r="C85" s="7">
        <f>SUM(C86:C100)</f>
        <v>1255.5</v>
      </c>
      <c r="D85" s="7">
        <f>SUM(D86:D100)</f>
        <v>1255.5</v>
      </c>
      <c r="E85" s="19" t="s">
        <v>92</v>
      </c>
      <c r="F85" s="20"/>
    </row>
    <row r="86" spans="1:6" ht="23.25" customHeight="1">
      <c r="A86" s="15"/>
      <c r="B86" s="5">
        <f>C86+D86</f>
        <v>160</v>
      </c>
      <c r="C86" s="5">
        <v>80</v>
      </c>
      <c r="D86" s="5">
        <v>80</v>
      </c>
      <c r="E86" s="2" t="s">
        <v>130</v>
      </c>
      <c r="F86" s="1" t="s">
        <v>92</v>
      </c>
    </row>
    <row r="87" spans="1:6" ht="36">
      <c r="A87" s="15"/>
      <c r="B87" s="5">
        <f aca="true" t="shared" si="4" ref="B87:B100">C87+D87</f>
        <v>15</v>
      </c>
      <c r="C87" s="5">
        <v>7.5</v>
      </c>
      <c r="D87" s="5">
        <v>7.5</v>
      </c>
      <c r="E87" s="2" t="s">
        <v>48</v>
      </c>
      <c r="F87" s="1" t="s">
        <v>92</v>
      </c>
    </row>
    <row r="88" spans="1:6" ht="18">
      <c r="A88" s="15"/>
      <c r="B88" s="5">
        <f t="shared" si="4"/>
        <v>26</v>
      </c>
      <c r="C88" s="5">
        <v>13</v>
      </c>
      <c r="D88" s="5">
        <v>13</v>
      </c>
      <c r="E88" s="2" t="s">
        <v>49</v>
      </c>
      <c r="F88" s="1" t="s">
        <v>92</v>
      </c>
    </row>
    <row r="89" spans="1:6" ht="18">
      <c r="A89" s="15"/>
      <c r="B89" s="5">
        <f t="shared" si="4"/>
        <v>190</v>
      </c>
      <c r="C89" s="5">
        <f>45+30+20</f>
        <v>95</v>
      </c>
      <c r="D89" s="5">
        <f>45+30+20</f>
        <v>95</v>
      </c>
      <c r="E89" s="2" t="s">
        <v>50</v>
      </c>
      <c r="F89" s="1" t="s">
        <v>92</v>
      </c>
    </row>
    <row r="90" spans="1:6" ht="54">
      <c r="A90" s="15"/>
      <c r="B90" s="5">
        <f t="shared" si="4"/>
        <v>440</v>
      </c>
      <c r="C90" s="5">
        <f>180+40</f>
        <v>220</v>
      </c>
      <c r="D90" s="5">
        <f>180+40</f>
        <v>220</v>
      </c>
      <c r="E90" s="2" t="s">
        <v>51</v>
      </c>
      <c r="F90" s="1" t="s">
        <v>92</v>
      </c>
    </row>
    <row r="91" spans="1:6" ht="54">
      <c r="A91" s="15"/>
      <c r="B91" s="5">
        <f t="shared" si="4"/>
        <v>435</v>
      </c>
      <c r="C91" s="5">
        <v>217.5</v>
      </c>
      <c r="D91" s="5">
        <f>105+12.5+100</f>
        <v>217.5</v>
      </c>
      <c r="E91" s="2" t="s">
        <v>52</v>
      </c>
      <c r="F91" s="1" t="s">
        <v>92</v>
      </c>
    </row>
    <row r="92" spans="1:6" ht="54">
      <c r="A92" s="15"/>
      <c r="B92" s="5">
        <f t="shared" si="4"/>
        <v>80</v>
      </c>
      <c r="C92" s="5">
        <v>40</v>
      </c>
      <c r="D92" s="5">
        <v>40</v>
      </c>
      <c r="E92" s="2" t="s">
        <v>53</v>
      </c>
      <c r="F92" s="1" t="s">
        <v>92</v>
      </c>
    </row>
    <row r="93" spans="1:6" ht="54">
      <c r="A93" s="15"/>
      <c r="B93" s="5">
        <f t="shared" si="4"/>
        <v>152</v>
      </c>
      <c r="C93" s="5">
        <v>76</v>
      </c>
      <c r="D93" s="5">
        <v>76</v>
      </c>
      <c r="E93" s="2" t="s">
        <v>54</v>
      </c>
      <c r="F93" s="1" t="s">
        <v>92</v>
      </c>
    </row>
    <row r="94" spans="1:6" ht="54">
      <c r="A94" s="15"/>
      <c r="B94" s="5">
        <f t="shared" si="4"/>
        <v>220</v>
      </c>
      <c r="C94" s="5">
        <v>110</v>
      </c>
      <c r="D94" s="5">
        <v>110</v>
      </c>
      <c r="E94" s="2" t="s">
        <v>55</v>
      </c>
      <c r="F94" s="1" t="s">
        <v>92</v>
      </c>
    </row>
    <row r="95" spans="1:6" ht="18">
      <c r="A95" s="15"/>
      <c r="B95" s="5">
        <f t="shared" si="4"/>
        <v>48</v>
      </c>
      <c r="C95" s="5">
        <v>24</v>
      </c>
      <c r="D95" s="5">
        <v>24</v>
      </c>
      <c r="E95" s="2" t="s">
        <v>56</v>
      </c>
      <c r="F95" s="1" t="s">
        <v>92</v>
      </c>
    </row>
    <row r="96" spans="1:6" ht="18">
      <c r="A96" s="15"/>
      <c r="B96" s="5">
        <f t="shared" si="4"/>
        <v>7</v>
      </c>
      <c r="C96" s="5">
        <v>3.5</v>
      </c>
      <c r="D96" s="5">
        <v>3.5</v>
      </c>
      <c r="E96" s="2" t="s">
        <v>57</v>
      </c>
      <c r="F96" s="1" t="s">
        <v>92</v>
      </c>
    </row>
    <row r="97" spans="1:6" ht="54">
      <c r="A97" s="15"/>
      <c r="B97" s="5">
        <f t="shared" si="4"/>
        <v>250</v>
      </c>
      <c r="C97" s="5">
        <v>125</v>
      </c>
      <c r="D97" s="5">
        <v>125</v>
      </c>
      <c r="E97" s="2" t="s">
        <v>11</v>
      </c>
      <c r="F97" s="1" t="s">
        <v>92</v>
      </c>
    </row>
    <row r="98" spans="1:6" ht="54">
      <c r="A98" s="15"/>
      <c r="B98" s="5">
        <f t="shared" si="4"/>
        <v>180</v>
      </c>
      <c r="C98" s="5">
        <v>90</v>
      </c>
      <c r="D98" s="5">
        <v>90</v>
      </c>
      <c r="E98" s="2" t="s">
        <v>58</v>
      </c>
      <c r="F98" s="1" t="s">
        <v>92</v>
      </c>
    </row>
    <row r="99" spans="1:6" ht="18">
      <c r="A99" s="15"/>
      <c r="B99" s="5">
        <f t="shared" si="4"/>
        <v>20</v>
      </c>
      <c r="C99" s="5">
        <v>10</v>
      </c>
      <c r="D99" s="5">
        <v>10</v>
      </c>
      <c r="E99" s="2" t="s">
        <v>59</v>
      </c>
      <c r="F99" s="1" t="s">
        <v>92</v>
      </c>
    </row>
    <row r="100" spans="1:6" ht="54">
      <c r="A100" s="15"/>
      <c r="B100" s="5">
        <f t="shared" si="4"/>
        <v>288</v>
      </c>
      <c r="C100" s="5">
        <v>144</v>
      </c>
      <c r="D100" s="5">
        <v>144</v>
      </c>
      <c r="E100" s="2" t="s">
        <v>60</v>
      </c>
      <c r="F100" s="1" t="s">
        <v>92</v>
      </c>
    </row>
    <row r="101" spans="1:6" ht="39.75" customHeight="1">
      <c r="A101" s="15" t="s">
        <v>87</v>
      </c>
      <c r="B101" s="7">
        <f>SUM(B102:B117)</f>
        <v>999.3000000000001</v>
      </c>
      <c r="C101" s="7">
        <f>SUM(C102:C117)</f>
        <v>499.65000000000003</v>
      </c>
      <c r="D101" s="7">
        <f>SUM(D102:D117)</f>
        <v>499.65000000000003</v>
      </c>
      <c r="E101" s="19" t="s">
        <v>105</v>
      </c>
      <c r="F101" s="20"/>
    </row>
    <row r="102" spans="1:6" ht="23.25" customHeight="1">
      <c r="A102" s="15"/>
      <c r="B102" s="5">
        <f>SUM(C102+D102)</f>
        <v>6</v>
      </c>
      <c r="C102" s="5">
        <v>3</v>
      </c>
      <c r="D102" s="5">
        <v>3</v>
      </c>
      <c r="E102" s="2" t="s">
        <v>61</v>
      </c>
      <c r="F102" s="1" t="s">
        <v>92</v>
      </c>
    </row>
    <row r="103" spans="1:6" ht="18">
      <c r="A103" s="15"/>
      <c r="B103" s="5">
        <f aca="true" t="shared" si="5" ref="B103:B117">SUM(C103+D103)</f>
        <v>58</v>
      </c>
      <c r="C103" s="5">
        <v>29</v>
      </c>
      <c r="D103" s="5">
        <v>29</v>
      </c>
      <c r="E103" s="2" t="s">
        <v>62</v>
      </c>
      <c r="F103" s="1" t="s">
        <v>92</v>
      </c>
    </row>
    <row r="104" spans="1:6" ht="36">
      <c r="A104" s="15"/>
      <c r="B104" s="5">
        <f t="shared" si="5"/>
        <v>122.6</v>
      </c>
      <c r="C104" s="5">
        <v>61.3</v>
      </c>
      <c r="D104" s="5">
        <v>61.3</v>
      </c>
      <c r="E104" s="2" t="s">
        <v>63</v>
      </c>
      <c r="F104" s="2" t="s">
        <v>102</v>
      </c>
    </row>
    <row r="105" spans="1:6" ht="54">
      <c r="A105" s="15"/>
      <c r="B105" s="5">
        <f t="shared" si="5"/>
        <v>36</v>
      </c>
      <c r="C105" s="5">
        <v>18</v>
      </c>
      <c r="D105" s="5">
        <v>18</v>
      </c>
      <c r="E105" s="2" t="s">
        <v>64</v>
      </c>
      <c r="F105" s="2" t="s">
        <v>100</v>
      </c>
    </row>
    <row r="106" spans="1:6" ht="18">
      <c r="A106" s="15"/>
      <c r="B106" s="5">
        <f t="shared" si="5"/>
        <v>20</v>
      </c>
      <c r="C106" s="5">
        <v>10</v>
      </c>
      <c r="D106" s="5">
        <v>10</v>
      </c>
      <c r="E106" s="2" t="s">
        <v>114</v>
      </c>
      <c r="F106" s="1" t="s">
        <v>92</v>
      </c>
    </row>
    <row r="107" spans="1:6" ht="54">
      <c r="A107" s="15"/>
      <c r="B107" s="5">
        <f t="shared" si="5"/>
        <v>44</v>
      </c>
      <c r="C107" s="5">
        <v>22</v>
      </c>
      <c r="D107" s="5">
        <v>22</v>
      </c>
      <c r="E107" s="2" t="s">
        <v>65</v>
      </c>
      <c r="F107" s="1" t="s">
        <v>92</v>
      </c>
    </row>
    <row r="108" spans="1:6" ht="18">
      <c r="A108" s="15"/>
      <c r="B108" s="5">
        <f t="shared" si="5"/>
        <v>20</v>
      </c>
      <c r="C108" s="5">
        <v>10</v>
      </c>
      <c r="D108" s="5">
        <v>10</v>
      </c>
      <c r="E108" s="2" t="s">
        <v>115</v>
      </c>
      <c r="F108" s="1" t="s">
        <v>92</v>
      </c>
    </row>
    <row r="109" spans="1:6" ht="18">
      <c r="A109" s="15"/>
      <c r="B109" s="5">
        <f t="shared" si="5"/>
        <v>149</v>
      </c>
      <c r="C109" s="5">
        <v>74.5</v>
      </c>
      <c r="D109" s="5">
        <v>74.5</v>
      </c>
      <c r="E109" s="2" t="s">
        <v>66</v>
      </c>
      <c r="F109" s="1" t="s">
        <v>92</v>
      </c>
    </row>
    <row r="110" spans="1:6" ht="18">
      <c r="A110" s="15"/>
      <c r="B110" s="5">
        <f t="shared" si="5"/>
        <v>225.5</v>
      </c>
      <c r="C110" s="5">
        <v>112.75</v>
      </c>
      <c r="D110" s="5">
        <v>112.75</v>
      </c>
      <c r="E110" s="2" t="s">
        <v>116</v>
      </c>
      <c r="F110" s="1" t="s">
        <v>92</v>
      </c>
    </row>
    <row r="111" spans="1:6" ht="36">
      <c r="A111" s="15"/>
      <c r="B111" s="5">
        <f t="shared" si="5"/>
        <v>34.8</v>
      </c>
      <c r="C111" s="5">
        <v>17.4</v>
      </c>
      <c r="D111" s="5">
        <v>17.4</v>
      </c>
      <c r="E111" s="2" t="s">
        <v>67</v>
      </c>
      <c r="F111" s="2" t="s">
        <v>103</v>
      </c>
    </row>
    <row r="112" spans="1:6" ht="18">
      <c r="A112" s="15"/>
      <c r="B112" s="5">
        <f t="shared" si="5"/>
        <v>24.2</v>
      </c>
      <c r="C112" s="5">
        <v>12.1</v>
      </c>
      <c r="D112" s="5">
        <v>12.1</v>
      </c>
      <c r="E112" s="2" t="s">
        <v>117</v>
      </c>
      <c r="F112" s="1" t="s">
        <v>92</v>
      </c>
    </row>
    <row r="113" spans="1:6" ht="18">
      <c r="A113" s="15"/>
      <c r="B113" s="5">
        <f t="shared" si="5"/>
        <v>86</v>
      </c>
      <c r="C113" s="5">
        <v>43</v>
      </c>
      <c r="D113" s="5">
        <v>43</v>
      </c>
      <c r="E113" s="2" t="s">
        <v>68</v>
      </c>
      <c r="F113" s="2" t="s">
        <v>100</v>
      </c>
    </row>
    <row r="114" spans="1:6" ht="54">
      <c r="A114" s="15"/>
      <c r="B114" s="5">
        <f t="shared" si="5"/>
        <v>18</v>
      </c>
      <c r="C114" s="5">
        <v>9</v>
      </c>
      <c r="D114" s="5">
        <v>9</v>
      </c>
      <c r="E114" s="2" t="s">
        <v>69</v>
      </c>
      <c r="F114" s="1" t="s">
        <v>92</v>
      </c>
    </row>
    <row r="115" spans="1:6" ht="18">
      <c r="A115" s="15"/>
      <c r="B115" s="5">
        <f t="shared" si="5"/>
        <v>40</v>
      </c>
      <c r="C115" s="5">
        <v>20</v>
      </c>
      <c r="D115" s="5">
        <v>20</v>
      </c>
      <c r="E115" s="2" t="s">
        <v>114</v>
      </c>
      <c r="F115" s="2" t="s">
        <v>100</v>
      </c>
    </row>
    <row r="116" spans="1:6" ht="18">
      <c r="A116" s="15"/>
      <c r="B116" s="5">
        <f t="shared" si="5"/>
        <v>115.2</v>
      </c>
      <c r="C116" s="5">
        <v>57.6</v>
      </c>
      <c r="D116" s="5">
        <v>57.6</v>
      </c>
      <c r="E116" s="2" t="s">
        <v>118</v>
      </c>
      <c r="F116" s="1" t="s">
        <v>92</v>
      </c>
    </row>
    <row r="117" spans="1:6" ht="18">
      <c r="A117" s="15"/>
      <c r="B117" s="5">
        <f t="shared" si="5"/>
        <v>0</v>
      </c>
      <c r="C117" s="5"/>
      <c r="D117" s="5"/>
      <c r="E117" s="2"/>
      <c r="F117" s="1" t="s">
        <v>92</v>
      </c>
    </row>
    <row r="118" spans="1:6" ht="22.5" customHeight="1">
      <c r="A118" s="15" t="s">
        <v>88</v>
      </c>
      <c r="B118" s="7">
        <f>SUM(B119:B123)</f>
        <v>416</v>
      </c>
      <c r="C118" s="7">
        <f>SUM(C119:C123)</f>
        <v>208</v>
      </c>
      <c r="D118" s="7">
        <f>SUM(D119:D123)</f>
        <v>208</v>
      </c>
      <c r="E118" s="19" t="s">
        <v>92</v>
      </c>
      <c r="F118" s="20"/>
    </row>
    <row r="119" spans="1:6" ht="56.25" customHeight="1">
      <c r="A119" s="15"/>
      <c r="B119" s="5">
        <f>C119+D119</f>
        <v>60</v>
      </c>
      <c r="C119" s="5">
        <v>30</v>
      </c>
      <c r="D119" s="5">
        <v>30</v>
      </c>
      <c r="E119" s="2" t="s">
        <v>70</v>
      </c>
      <c r="F119" s="1" t="s">
        <v>92</v>
      </c>
    </row>
    <row r="120" spans="1:6" ht="18">
      <c r="A120" s="15"/>
      <c r="B120" s="5">
        <f>C120+D120</f>
        <v>50</v>
      </c>
      <c r="C120" s="5">
        <v>25</v>
      </c>
      <c r="D120" s="5">
        <v>25</v>
      </c>
      <c r="E120" s="2" t="s">
        <v>71</v>
      </c>
      <c r="F120" s="1" t="s">
        <v>92</v>
      </c>
    </row>
    <row r="121" spans="1:6" ht="18">
      <c r="A121" s="15"/>
      <c r="B121" s="5">
        <f>C121+D121</f>
        <v>20</v>
      </c>
      <c r="C121" s="5">
        <v>10</v>
      </c>
      <c r="D121" s="5">
        <v>10</v>
      </c>
      <c r="E121" s="2" t="s">
        <v>72</v>
      </c>
      <c r="F121" s="1" t="s">
        <v>92</v>
      </c>
    </row>
    <row r="122" spans="1:6" ht="18">
      <c r="A122" s="15"/>
      <c r="B122" s="5">
        <f>C122+D122</f>
        <v>250</v>
      </c>
      <c r="C122" s="5">
        <v>125</v>
      </c>
      <c r="D122" s="5">
        <v>125</v>
      </c>
      <c r="E122" s="2" t="s">
        <v>73</v>
      </c>
      <c r="F122" s="1" t="s">
        <v>92</v>
      </c>
    </row>
    <row r="123" spans="1:6" ht="54">
      <c r="A123" s="15"/>
      <c r="B123" s="5">
        <f>C123+D123</f>
        <v>36</v>
      </c>
      <c r="C123" s="5">
        <v>18</v>
      </c>
      <c r="D123" s="5">
        <v>18</v>
      </c>
      <c r="E123" s="2" t="s">
        <v>74</v>
      </c>
      <c r="F123" s="1" t="s">
        <v>92</v>
      </c>
    </row>
    <row r="124" spans="1:6" ht="17.25">
      <c r="A124" s="11" t="s">
        <v>2</v>
      </c>
      <c r="B124" s="9">
        <f>B118+B101+B85+B81+B62+B60+B57+B53+B31+B5+B25+B21+B16</f>
        <v>20252.359749999996</v>
      </c>
      <c r="C124" s="9">
        <f>C118+C101+C85+C81+C62+C60+C57+C53+C31+C5+C25+C21+C16</f>
        <v>10127.794</v>
      </c>
      <c r="D124" s="9">
        <f>D118+D101+D85+D81+D62+D60+D57+D53+D31+D5+D25+D21+D16</f>
        <v>10124.565750000002</v>
      </c>
      <c r="E124" s="12"/>
      <c r="F124" s="12"/>
    </row>
  </sheetData>
  <sheetProtection/>
  <mergeCells count="32">
    <mergeCell ref="E31:F31"/>
    <mergeCell ref="E25:F25"/>
    <mergeCell ref="E21:F21"/>
    <mergeCell ref="E16:F16"/>
    <mergeCell ref="E5:F5"/>
    <mergeCell ref="A1:F1"/>
    <mergeCell ref="A2:A4"/>
    <mergeCell ref="B2:E2"/>
    <mergeCell ref="B3:D3"/>
    <mergeCell ref="E3:E4"/>
    <mergeCell ref="A118:A123"/>
    <mergeCell ref="F40:F41"/>
    <mergeCell ref="E85:F85"/>
    <mergeCell ref="E81:F81"/>
    <mergeCell ref="E118:F118"/>
    <mergeCell ref="E101:F101"/>
    <mergeCell ref="E62:F62"/>
    <mergeCell ref="E57:F57"/>
    <mergeCell ref="E53:F53"/>
    <mergeCell ref="E40:E41"/>
    <mergeCell ref="A5:A15"/>
    <mergeCell ref="A17:A20"/>
    <mergeCell ref="A21:A24"/>
    <mergeCell ref="A25:A30"/>
    <mergeCell ref="A31:A52"/>
    <mergeCell ref="A53:A56"/>
    <mergeCell ref="A57:A59"/>
    <mergeCell ref="A60:A61"/>
    <mergeCell ref="A62:A80"/>
    <mergeCell ref="A81:A84"/>
    <mergeCell ref="A85:A100"/>
    <mergeCell ref="A101:A117"/>
  </mergeCells>
  <printOptions/>
  <pageMargins left="0.31496062992125984" right="0.31496062992125984" top="0.35433070866141736" bottom="0.35433070866141736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С. Ускова</dc:creator>
  <cp:keywords/>
  <dc:description/>
  <cp:lastModifiedBy>Елена В. Семенова</cp:lastModifiedBy>
  <cp:lastPrinted>2021-02-09T13:47:46Z</cp:lastPrinted>
  <dcterms:created xsi:type="dcterms:W3CDTF">2021-02-03T07:02:20Z</dcterms:created>
  <dcterms:modified xsi:type="dcterms:W3CDTF">2021-02-10T05:54:04Z</dcterms:modified>
  <cp:category/>
  <cp:version/>
  <cp:contentType/>
  <cp:contentStatus/>
</cp:coreProperties>
</file>